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\cya\Research\designers\allan\"/>
    </mc:Choice>
  </mc:AlternateContent>
  <xr:revisionPtr revIDLastSave="0" documentId="8_{68934331-9244-4817-B7A0-99BBC4356FC9}" xr6:coauthVersionLast="46" xr6:coauthVersionMax="46" xr10:uidLastSave="{00000000-0000-0000-0000-000000000000}"/>
  <bookViews>
    <workbookView xWindow="-108" yWindow="-108" windowWidth="18132" windowHeight="11016" xr2:uid="{F1506AC0-DF4E-4C50-A4BE-28F97D67C7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35" i="1" l="1"/>
  <c r="M32" i="1"/>
  <c r="L32" i="1"/>
  <c r="O30" i="1"/>
  <c r="L29" i="1"/>
  <c r="L28" i="1"/>
  <c r="O23" i="1"/>
  <c r="L23" i="1"/>
  <c r="O22" i="1"/>
  <c r="L17" i="1"/>
  <c r="L6" i="1"/>
  <c r="P4" i="1"/>
  <c r="L4" i="1"/>
</calcChain>
</file>

<file path=xl/sharedStrings.xml><?xml version="1.0" encoding="utf-8"?>
<sst xmlns="http://schemas.openxmlformats.org/spreadsheetml/2006/main" count="354" uniqueCount="223">
  <si>
    <t>Yacht / Cruiser</t>
  </si>
  <si>
    <t>Complete</t>
  </si>
  <si>
    <t>Jeaneva M.</t>
  </si>
  <si>
    <t>44' Cruiser</t>
  </si>
  <si>
    <t>Wood</t>
  </si>
  <si>
    <t>Lind &amp; Co.</t>
  </si>
  <si>
    <t>White, Phillip</t>
  </si>
  <si>
    <t>no name/address/date</t>
  </si>
  <si>
    <t>Partial</t>
  </si>
  <si>
    <t>Corsair 1</t>
  </si>
  <si>
    <t>36' Cruiser</t>
  </si>
  <si>
    <t xml:space="preserve">Sull(e)y, W.K. </t>
  </si>
  <si>
    <t>Allan &amp; Stackhouse</t>
  </si>
  <si>
    <t>H&amp;S Dec. '28 refers only to RA</t>
  </si>
  <si>
    <t>Dec. 1931</t>
  </si>
  <si>
    <t>Patrol Vessel</t>
  </si>
  <si>
    <t>Salucan V</t>
  </si>
  <si>
    <t>William's Head Quarantine Launch</t>
  </si>
  <si>
    <t>Walkem's Shipyard</t>
  </si>
  <si>
    <t>Min'r of Pensions &amp; Nat'l Health, Canada</t>
  </si>
  <si>
    <t>626 Pender St</t>
  </si>
  <si>
    <t>1930?</t>
  </si>
  <si>
    <t>1931-32</t>
  </si>
  <si>
    <t>Egret Plume 2</t>
  </si>
  <si>
    <t>52' Fisheries Patrol Vessel</t>
  </si>
  <si>
    <t>Dept. of Marine &amp; Fisheries, Canada</t>
  </si>
  <si>
    <t>5 boats built 1931-32  (what was the 5th??)</t>
  </si>
  <si>
    <t>check if canoe stern?</t>
  </si>
  <si>
    <t>Black Raven 2</t>
  </si>
  <si>
    <t>H&amp;S jan '31 &amp; Mar'31 articles refer</t>
  </si>
  <si>
    <t>copy of dwg in RW ref. book</t>
  </si>
  <si>
    <t>Onerka 2</t>
  </si>
  <si>
    <t>H&amp;S June 1931 article re completions</t>
  </si>
  <si>
    <t>Merry Sea 2</t>
  </si>
  <si>
    <t>1930/31</t>
  </si>
  <si>
    <t>None</t>
  </si>
  <si>
    <t>PGD #1</t>
  </si>
  <si>
    <t>Game Dept. Patrol Vessel</t>
  </si>
  <si>
    <t>wood</t>
  </si>
  <si>
    <t>W.R. Menchions &amp; Co.Ltd</t>
  </si>
  <si>
    <t>B.C. Dept. of Fish &amp; Game</t>
  </si>
  <si>
    <t xml:space="preserve">H&amp;S REF Jun 1931 </t>
  </si>
  <si>
    <t>1930 /31</t>
  </si>
  <si>
    <t>PGD #2</t>
  </si>
  <si>
    <t>see H&amp;S article</t>
  </si>
  <si>
    <t>could be same hull as Jeaneva M ??</t>
  </si>
  <si>
    <t>1931 ?</t>
  </si>
  <si>
    <t>PML #10</t>
  </si>
  <si>
    <t>B.C. Marine Police</t>
  </si>
  <si>
    <t>referred to in PGD 2 article</t>
  </si>
  <si>
    <t xml:space="preserve">h&amp;S REF Jun 1931 </t>
  </si>
  <si>
    <t>Clupea</t>
  </si>
  <si>
    <t>Fishery Patrol Vsl</t>
  </si>
  <si>
    <t>Boeing Shipyard</t>
  </si>
  <si>
    <t>Dept of Fisheries</t>
  </si>
  <si>
    <t>H&amp;S Ref March 1931</t>
  </si>
  <si>
    <t>Same design as per FPV's built by Walkem</t>
  </si>
  <si>
    <t>1929/30?</t>
  </si>
  <si>
    <t>Onerka</t>
  </si>
  <si>
    <t>burned -1930 hence No.2</t>
  </si>
  <si>
    <t>Bonilla Rock</t>
  </si>
  <si>
    <t>H&amp;S  March '35</t>
  </si>
  <si>
    <t>n/a</t>
  </si>
  <si>
    <t>Meander</t>
  </si>
  <si>
    <t>67' Motor Yacht</t>
  </si>
  <si>
    <t>Mr. George Kidd</t>
  </si>
  <si>
    <t>ink on linen drwgs</t>
  </si>
  <si>
    <t>no address on dwgs</t>
  </si>
  <si>
    <t>ca. 1934</t>
  </si>
  <si>
    <t>ca. 1935</t>
  </si>
  <si>
    <t>Blackhawk</t>
  </si>
  <si>
    <t>34' Express Hydroplane</t>
  </si>
  <si>
    <t>Mr. Lloyd Burns</t>
  </si>
  <si>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998 Elm St.  (3998?)</t>
    </r>
  </si>
  <si>
    <t>1934-37</t>
  </si>
  <si>
    <t>undated</t>
  </si>
  <si>
    <t>M.Y. Fifer</t>
  </si>
  <si>
    <t>105' Ocean-Going Motor yacht</t>
  </si>
  <si>
    <t>Steel</t>
  </si>
  <si>
    <t>Burrard Drydock Ltd</t>
  </si>
  <si>
    <t>Crawford, Capt. Wm.</t>
  </si>
  <si>
    <t>Launched Nov.11, 1939; outfitted later</t>
  </si>
  <si>
    <t>15/8/1948</t>
  </si>
  <si>
    <t>Yorkhome</t>
  </si>
  <si>
    <t>40' Express Cruiser</t>
  </si>
  <si>
    <t>Vancouver Shipyards Ltd.</t>
  </si>
  <si>
    <t>Hyndman, Roy</t>
  </si>
  <si>
    <t>Fishing Vessel</t>
  </si>
  <si>
    <t>Midnight Sun</t>
  </si>
  <si>
    <t>Seiner</t>
  </si>
  <si>
    <t>North Van Ship Repairs Ltd</t>
  </si>
  <si>
    <t>Nootka Packing co.</t>
  </si>
  <si>
    <t>H&amp;S March 1939</t>
  </si>
  <si>
    <t>built by Pacific Salvage Co. Ltd per N/P</t>
  </si>
  <si>
    <t>16/11/1948</t>
  </si>
  <si>
    <t>Conversion/Modification</t>
  </si>
  <si>
    <t>Cairdeas</t>
  </si>
  <si>
    <t>Conversion of  S.C. 1372 to yacht</t>
  </si>
  <si>
    <t>Survey and Research</t>
  </si>
  <si>
    <t>Hilunga</t>
  </si>
  <si>
    <t>Survey Launch</t>
  </si>
  <si>
    <t>Star Shipyard (Mercers) Ltd</t>
  </si>
  <si>
    <t>Dept. of Public Works, Canada</t>
  </si>
  <si>
    <t>H&amp;S May 1950</t>
  </si>
  <si>
    <t>M.L. 1-Westview</t>
  </si>
  <si>
    <t>R.C.M.P. 200-79</t>
  </si>
  <si>
    <t>RCMP Patrol  launch</t>
  </si>
  <si>
    <t>McKay-Cormack Ltd</t>
  </si>
  <si>
    <t>Royal C'd'n. Mounted Police</t>
  </si>
  <si>
    <t>dwgs are sepias;  suggests same design also used later?</t>
  </si>
  <si>
    <t>boat was renamed "Westview" in 1962</t>
  </si>
  <si>
    <t>M.L. 2 - Tahsis</t>
  </si>
  <si>
    <t>R.C.M.P. 200-80</t>
  </si>
  <si>
    <t>Foster's Shipyard  (Victoria)</t>
  </si>
  <si>
    <t>Workboat / Launch</t>
  </si>
  <si>
    <t>18/2/1954</t>
  </si>
  <si>
    <t>Gikumi</t>
  </si>
  <si>
    <t>Camp Tender</t>
  </si>
  <si>
    <t>Bisset &amp; Gilstein</t>
  </si>
  <si>
    <t>Wastell, Fred</t>
  </si>
  <si>
    <t>"of telegraph Cove Sawmills" H&amp;S may'54</t>
  </si>
  <si>
    <t>30/8/54</t>
  </si>
  <si>
    <t>Gavia</t>
  </si>
  <si>
    <t>Fisheries Protection Cruiser</t>
  </si>
  <si>
    <t>Dept. of Fisheries, Canada</t>
  </si>
  <si>
    <t>Yes</t>
  </si>
  <si>
    <t>Brama</t>
  </si>
  <si>
    <r>
      <rPr>
        <b/>
        <i/>
        <sz val="12"/>
        <color rgb="FF0070C0"/>
        <rFont val="Calibri"/>
        <family val="2"/>
        <scheme val="minor"/>
      </rPr>
      <t>Columbia</t>
    </r>
    <r>
      <rPr>
        <b/>
        <sz val="12"/>
        <color theme="1"/>
        <rFont val="Calibri"/>
        <family val="2"/>
        <scheme val="minor"/>
      </rPr>
      <t xml:space="preserve">                   </t>
    </r>
  </si>
  <si>
    <t xml:space="preserve"> Coastal Mission Boat</t>
  </si>
  <si>
    <t>Columbia Coast Mission</t>
  </si>
  <si>
    <t xml:space="preserve">  (later "Columbia III)</t>
  </si>
  <si>
    <t>Mothership Adventures.ca</t>
  </si>
  <si>
    <t>30-55</t>
  </si>
  <si>
    <t>Dorisdee II</t>
  </si>
  <si>
    <t>Diesel Cruiser</t>
  </si>
  <si>
    <t>Bird's Eye Cove Shipyard Ltd.</t>
  </si>
  <si>
    <t xml:space="preserve">Darnbrough, M. </t>
  </si>
  <si>
    <t>duplicate project number</t>
  </si>
  <si>
    <t>very similar to "Corsair 1" built in  early '30's?</t>
  </si>
  <si>
    <t xml:space="preserve">Star Rock </t>
  </si>
  <si>
    <t xml:space="preserve">42' Fisheries Protection Cruiser            </t>
  </si>
  <si>
    <t>Star Shipyard's (Mercer's) Ltd</t>
  </si>
  <si>
    <t>GA missing - used later ??</t>
  </si>
  <si>
    <t>6/11/1956</t>
  </si>
  <si>
    <t xml:space="preserve">North Rock </t>
  </si>
  <si>
    <t xml:space="preserve">45' Fisheries Protection Cruiser          </t>
  </si>
  <si>
    <t>PGD #3</t>
  </si>
  <si>
    <t>45' Protection Cruiser</t>
  </si>
  <si>
    <t>Star Shipyard (Mercer's) Ltd</t>
  </si>
  <si>
    <t>Pacific Game Commission: Prov. Of BC</t>
  </si>
  <si>
    <t>N/P says 12.5' beam</t>
  </si>
  <si>
    <r>
      <t xml:space="preserve">(see also </t>
    </r>
    <r>
      <rPr>
        <sz val="11"/>
        <color rgb="FFFF0000"/>
        <rFont val="Calibri"/>
        <family val="2"/>
        <scheme val="minor"/>
      </rPr>
      <t>26-58)</t>
    </r>
    <r>
      <rPr>
        <sz val="11"/>
        <color theme="1"/>
        <rFont val="Calibri"/>
        <family val="2"/>
        <scheme val="minor"/>
      </rPr>
      <t>)</t>
    </r>
  </si>
  <si>
    <t>Seal Rock</t>
  </si>
  <si>
    <t>Bel-Aire Shipyard</t>
  </si>
  <si>
    <t>Minister of Fisheries, Canada</t>
  </si>
  <si>
    <t>same lines as Temple Rock (36-59)??</t>
  </si>
  <si>
    <t>See also Proj. No. 18-57  (P.G.D. #3)</t>
  </si>
  <si>
    <t>D.M. MacKay</t>
  </si>
  <si>
    <t>Bella Coola Agency Launch</t>
  </si>
  <si>
    <t>Star Shipyards (Mercer's) Ltd</t>
  </si>
  <si>
    <t>Dept. of Indian Affairs, Canada</t>
  </si>
  <si>
    <t>became "Coastal Messenger" in 1980</t>
  </si>
  <si>
    <t>13-10-59</t>
  </si>
  <si>
    <t xml:space="preserve">Temple Rock </t>
  </si>
  <si>
    <t>(DFO District No. 3)</t>
  </si>
  <si>
    <t>4-66</t>
  </si>
  <si>
    <t>Cymry</t>
  </si>
  <si>
    <t>40' Troller</t>
  </si>
  <si>
    <t>Thames Boat Works Ltd</t>
  </si>
  <si>
    <t>Jones, J.</t>
  </si>
  <si>
    <t>John Antle II</t>
  </si>
  <si>
    <t>Mission Boat</t>
  </si>
  <si>
    <t>16/03/59</t>
  </si>
  <si>
    <t>Alan Greene</t>
  </si>
  <si>
    <t>Columbia Coast Mission Launch</t>
  </si>
  <si>
    <t>Bissett &amp; Gilstein</t>
  </si>
  <si>
    <t>(Kingcome Inlet)</t>
  </si>
  <si>
    <t>Design Date (d/m/y)</t>
  </si>
  <si>
    <t>Build year</t>
  </si>
  <si>
    <t>Proj. No. / Dwg. No.</t>
  </si>
  <si>
    <t>Vessel Type</t>
  </si>
  <si>
    <t>Dwg. Record</t>
  </si>
  <si>
    <t>Vessel Name</t>
  </si>
  <si>
    <t>Vessel Registered Number</t>
  </si>
  <si>
    <t>Project Description</t>
  </si>
  <si>
    <t>Material</t>
  </si>
  <si>
    <t>Builder</t>
  </si>
  <si>
    <t>Owner/Client</t>
  </si>
  <si>
    <t>Particulars</t>
  </si>
  <si>
    <t>Power</t>
  </si>
  <si>
    <t>Notes 1</t>
  </si>
  <si>
    <t>Notes 2</t>
  </si>
  <si>
    <t>Loa</t>
  </si>
  <si>
    <t>L reg</t>
  </si>
  <si>
    <t>Beam</t>
  </si>
  <si>
    <t>Depth</t>
  </si>
  <si>
    <t>Draft</t>
  </si>
  <si>
    <t>1928-29</t>
  </si>
  <si>
    <t>1929-30</t>
  </si>
  <si>
    <t>converted to private yacht</t>
  </si>
  <si>
    <t>operates as eco-tourism vessel</t>
  </si>
  <si>
    <t>was re-named as "Chelsea__" at one point</t>
  </si>
  <si>
    <t>current owner spent ~20 years converting her to a yacht. See BC Nautical History Facebook page</t>
  </si>
  <si>
    <t>YACHTS OR YACHT CONVERSIONS BY ROBERT ALLAN</t>
  </si>
  <si>
    <t>conerted to yacht-under same name</t>
  </si>
  <si>
    <t>converted to eco-tour boat</t>
  </si>
  <si>
    <t>Forest Ranger</t>
  </si>
  <si>
    <t>others to research:</t>
  </si>
  <si>
    <t>7-53 (a)</t>
  </si>
  <si>
    <t>7-53 (b)</t>
  </si>
  <si>
    <t>16-54</t>
  </si>
  <si>
    <t>26-54</t>
  </si>
  <si>
    <t>3-55</t>
  </si>
  <si>
    <t>5-56</t>
  </si>
  <si>
    <t>39-56</t>
  </si>
  <si>
    <t>40-56</t>
  </si>
  <si>
    <t>18-57</t>
  </si>
  <si>
    <t>26-58</t>
  </si>
  <si>
    <t>31-58</t>
  </si>
  <si>
    <t>8-59</t>
  </si>
  <si>
    <t>36-59</t>
  </si>
  <si>
    <t>clocked at 42 knots</t>
  </si>
  <si>
    <t>maybe by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</si>
</sst>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dd/mm/yyyy;@"/>
    <numFmt numFmtId="165" formatCode="[$-409]mmm\-yy;@"/>
    <numFmt numFmtId="166" formatCode="m/d/yyyy;@"/>
    <numFmt numFmtId="167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0"/>
      <color rgb="FF000000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indent="1"/>
    </xf>
    <xf numFmtId="2" fontId="0" fillId="0" borderId="2" xfId="0" applyNumberFormat="1" applyBorder="1" applyAlignment="1">
      <alignment horizontal="center"/>
    </xf>
    <xf numFmtId="0" fontId="0" fillId="0" borderId="3" xfId="0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5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indent="1"/>
    </xf>
    <xf numFmtId="2" fontId="0" fillId="2" borderId="2" xfId="0" applyNumberFormat="1" applyFill="1" applyBorder="1" applyAlignment="1">
      <alignment horizontal="center"/>
    </xf>
    <xf numFmtId="0" fontId="0" fillId="2" borderId="3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indent="1"/>
    </xf>
    <xf numFmtId="2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 indent="1"/>
    </xf>
    <xf numFmtId="2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2" xfId="0" applyFill="1" applyBorder="1" applyAlignment="1">
      <alignment horizontal="left" wrapText="1" indent="1"/>
    </xf>
    <xf numFmtId="2" fontId="0" fillId="2" borderId="2" xfId="0" applyNumberFormat="1" applyFill="1" applyBorder="1" applyAlignment="1">
      <alignment horizontal="center" vertical="top"/>
    </xf>
    <xf numFmtId="37" fontId="0" fillId="2" borderId="2" xfId="1" applyNumberFormat="1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1"/>
    </xf>
    <xf numFmtId="2" fontId="0" fillId="2" borderId="2" xfId="0" applyNumberFormat="1" applyFill="1" applyBorder="1" applyAlignment="1">
      <alignment horizontal="center" vertical="center"/>
    </xf>
    <xf numFmtId="37" fontId="0" fillId="2" borderId="2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/>
    </xf>
    <xf numFmtId="17" fontId="0" fillId="4" borderId="1" xfId="0" applyNumberForma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7" fillId="0" borderId="1" xfId="0" quotePrefix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3" borderId="2" xfId="0" applyFill="1" applyBorder="1"/>
    <xf numFmtId="0" fontId="7" fillId="0" borderId="3" xfId="0" applyFont="1" applyBorder="1"/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165" fontId="0" fillId="0" borderId="2" xfId="0" applyNumberForma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7" fontId="8" fillId="0" borderId="2" xfId="0" quotePrefix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164" fontId="0" fillId="2" borderId="1" xfId="0" quotePrefix="1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4" fontId="0" fillId="2" borderId="1" xfId="0" quotePrefix="1" applyNumberFormat="1" applyFill="1" applyBorder="1" applyAlignment="1">
      <alignment horizontal="center" vertical="center" wrapText="1"/>
    </xf>
    <xf numFmtId="49" fontId="0" fillId="2" borderId="2" xfId="0" quotePrefix="1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left" vertical="top" wrapText="1" indent="1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top" indent="1"/>
    </xf>
    <xf numFmtId="0" fontId="0" fillId="0" borderId="2" xfId="0" applyBorder="1" applyAlignment="1">
      <alignment horizontal="left" wrapText="1" indent="1"/>
    </xf>
    <xf numFmtId="0" fontId="0" fillId="3" borderId="2" xfId="0" applyFill="1" applyBorder="1" applyAlignment="1">
      <alignment horizontal="left" indent="1"/>
    </xf>
    <xf numFmtId="0" fontId="0" fillId="0" borderId="2" xfId="0" applyBorder="1" applyAlignment="1">
      <alignment horizontal="left" vertical="top" wrapText="1" indent="1"/>
    </xf>
    <xf numFmtId="0" fontId="14" fillId="0" borderId="2" xfId="0" applyFont="1" applyBorder="1" applyAlignment="1">
      <alignment horizontal="left" vertical="top" indent="1"/>
    </xf>
    <xf numFmtId="0" fontId="0" fillId="0" borderId="0" xfId="0" applyAlignment="1">
      <alignment horizontal="left" indent="1"/>
    </xf>
    <xf numFmtId="0" fontId="0" fillId="2" borderId="14" xfId="0" applyFill="1" applyBorder="1" applyAlignment="1">
      <alignment horizontal="left" indent="1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3" fillId="0" borderId="0" xfId="0" applyFont="1"/>
    <xf numFmtId="49" fontId="0" fillId="2" borderId="2" xfId="0" applyNumberForma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17" fontId="0" fillId="0" borderId="2" xfId="0" applyNumberFormat="1" applyBorder="1" applyAlignment="1">
      <alignment horizontal="center" vertical="center"/>
    </xf>
    <xf numFmtId="17" fontId="8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5" borderId="8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C5CB-43BE-4ACB-9D05-D90E4FD7266B}">
  <dimension ref="A1:T41"/>
  <sheetViews>
    <sheetView tabSelected="1" workbookViewId="0"/>
  </sheetViews>
  <sheetFormatPr defaultRowHeight="14.4" x14ac:dyDescent="0.3"/>
  <cols>
    <col min="1" max="1" width="10.5546875" bestFit="1" customWidth="1"/>
    <col min="2" max="3" width="10.5546875" customWidth="1"/>
    <col min="4" max="4" width="24" bestFit="1" customWidth="1"/>
    <col min="5" max="5" width="8.5546875" customWidth="1"/>
    <col min="6" max="6" width="27.44140625" bestFit="1" customWidth="1"/>
    <col min="7" max="7" width="12.5546875" customWidth="1"/>
    <col min="8" max="8" width="32" bestFit="1" customWidth="1"/>
    <col min="9" max="9" width="8.5546875" customWidth="1"/>
    <col min="10" max="10" width="30.5546875" customWidth="1"/>
    <col min="11" max="11" width="34.6640625" customWidth="1"/>
    <col min="12" max="12" width="10.5546875" customWidth="1"/>
    <col min="13" max="17" width="8.5546875" customWidth="1"/>
    <col min="18" max="19" width="40.5546875" customWidth="1"/>
  </cols>
  <sheetData>
    <row r="1" spans="1:19" ht="25.05" customHeight="1" thickBot="1" x14ac:dyDescent="0.35">
      <c r="B1" s="129" t="s">
        <v>203</v>
      </c>
      <c r="E1" s="126"/>
    </row>
    <row r="2" spans="1:19" x14ac:dyDescent="0.3">
      <c r="A2" s="140" t="s">
        <v>177</v>
      </c>
      <c r="B2" s="136" t="s">
        <v>178</v>
      </c>
      <c r="C2" s="142" t="s">
        <v>179</v>
      </c>
      <c r="D2" s="142" t="s">
        <v>180</v>
      </c>
      <c r="E2" s="142" t="s">
        <v>181</v>
      </c>
      <c r="F2" s="136" t="s">
        <v>182</v>
      </c>
      <c r="G2" s="142" t="s">
        <v>183</v>
      </c>
      <c r="H2" s="136" t="s">
        <v>184</v>
      </c>
      <c r="I2" s="136" t="s">
        <v>185</v>
      </c>
      <c r="J2" s="136" t="s">
        <v>186</v>
      </c>
      <c r="K2" s="136" t="s">
        <v>187</v>
      </c>
      <c r="L2" s="136" t="s">
        <v>188</v>
      </c>
      <c r="M2" s="136"/>
      <c r="N2" s="136"/>
      <c r="O2" s="136"/>
      <c r="P2" s="136"/>
      <c r="Q2" s="136" t="s">
        <v>189</v>
      </c>
      <c r="R2" s="136" t="s">
        <v>190</v>
      </c>
      <c r="S2" s="138" t="s">
        <v>191</v>
      </c>
    </row>
    <row r="3" spans="1:19" ht="15" thickBot="1" x14ac:dyDescent="0.35">
      <c r="A3" s="141"/>
      <c r="B3" s="137"/>
      <c r="C3" s="143"/>
      <c r="D3" s="143"/>
      <c r="E3" s="143"/>
      <c r="F3" s="137"/>
      <c r="G3" s="143"/>
      <c r="H3" s="137"/>
      <c r="I3" s="137"/>
      <c r="J3" s="137"/>
      <c r="K3" s="137"/>
      <c r="L3" s="20" t="s">
        <v>192</v>
      </c>
      <c r="M3" s="20" t="s">
        <v>193</v>
      </c>
      <c r="N3" s="20" t="s">
        <v>194</v>
      </c>
      <c r="O3" s="20" t="s">
        <v>195</v>
      </c>
      <c r="P3" s="20" t="s">
        <v>196</v>
      </c>
      <c r="Q3" s="137"/>
      <c r="R3" s="137"/>
      <c r="S3" s="139"/>
    </row>
    <row r="4" spans="1:19" x14ac:dyDescent="0.3">
      <c r="A4" s="21" t="s">
        <v>197</v>
      </c>
      <c r="B4" s="22">
        <v>1929</v>
      </c>
      <c r="C4" s="22"/>
      <c r="D4" s="23" t="s">
        <v>0</v>
      </c>
      <c r="E4" s="24" t="s">
        <v>1</v>
      </c>
      <c r="F4" s="25" t="s">
        <v>2</v>
      </c>
      <c r="G4" s="24">
        <v>155236</v>
      </c>
      <c r="H4" s="26" t="s">
        <v>3</v>
      </c>
      <c r="I4" s="24" t="s">
        <v>4</v>
      </c>
      <c r="J4" s="26" t="s">
        <v>5</v>
      </c>
      <c r="K4" s="123" t="s">
        <v>6</v>
      </c>
      <c r="L4" s="27">
        <f>44+5/12</f>
        <v>44.416666666666664</v>
      </c>
      <c r="M4" s="27">
        <v>39</v>
      </c>
      <c r="N4" s="27">
        <v>11</v>
      </c>
      <c r="O4" s="27"/>
      <c r="P4" s="27">
        <f>3+11/12</f>
        <v>3.9166666666666665</v>
      </c>
      <c r="Q4" s="22">
        <v>160</v>
      </c>
      <c r="R4" s="23" t="s">
        <v>7</v>
      </c>
      <c r="S4" s="28"/>
    </row>
    <row r="5" spans="1:19" x14ac:dyDescent="0.3">
      <c r="A5" s="29">
        <v>1928</v>
      </c>
      <c r="B5" s="30">
        <v>1929</v>
      </c>
      <c r="C5" s="30"/>
      <c r="D5" s="2" t="s">
        <v>0</v>
      </c>
      <c r="E5" s="1" t="s">
        <v>8</v>
      </c>
      <c r="F5" s="31" t="s">
        <v>9</v>
      </c>
      <c r="G5" s="1">
        <v>155256</v>
      </c>
      <c r="H5" s="32" t="s">
        <v>10</v>
      </c>
      <c r="I5" s="1" t="s">
        <v>4</v>
      </c>
      <c r="J5" s="4" t="s">
        <v>5</v>
      </c>
      <c r="K5" s="4" t="s">
        <v>11</v>
      </c>
      <c r="L5" s="33">
        <v>36</v>
      </c>
      <c r="M5" s="33">
        <v>32</v>
      </c>
      <c r="N5" s="33">
        <v>9.5</v>
      </c>
      <c r="O5" s="33"/>
      <c r="P5" s="33">
        <v>3</v>
      </c>
      <c r="Q5" s="34">
        <v>30</v>
      </c>
      <c r="R5" s="2" t="s">
        <v>12</v>
      </c>
      <c r="S5" s="6" t="s">
        <v>13</v>
      </c>
    </row>
    <row r="6" spans="1:19" ht="28.8" x14ac:dyDescent="0.3">
      <c r="A6" s="132" t="s">
        <v>14</v>
      </c>
      <c r="B6" s="35">
        <v>1932</v>
      </c>
      <c r="C6" s="7"/>
      <c r="D6" s="36" t="s">
        <v>15</v>
      </c>
      <c r="E6" s="35" t="s">
        <v>1</v>
      </c>
      <c r="F6" s="37" t="s">
        <v>16</v>
      </c>
      <c r="G6" s="35">
        <v>157111</v>
      </c>
      <c r="H6" s="38" t="s">
        <v>17</v>
      </c>
      <c r="I6" s="35" t="s">
        <v>4</v>
      </c>
      <c r="J6" s="38" t="s">
        <v>18</v>
      </c>
      <c r="K6" s="39" t="s">
        <v>19</v>
      </c>
      <c r="L6" s="40">
        <f>61.75</f>
        <v>61.75</v>
      </c>
      <c r="M6" s="40">
        <v>57</v>
      </c>
      <c r="N6" s="40">
        <v>14</v>
      </c>
      <c r="O6" s="40">
        <v>6.4</v>
      </c>
      <c r="P6" s="40">
        <v>5</v>
      </c>
      <c r="Q6" s="41">
        <v>120</v>
      </c>
      <c r="R6" s="36" t="s">
        <v>20</v>
      </c>
      <c r="S6" s="42">
        <v>1931</v>
      </c>
    </row>
    <row r="7" spans="1:19" x14ac:dyDescent="0.3">
      <c r="A7" s="43" t="s">
        <v>21</v>
      </c>
      <c r="B7" s="19" t="s">
        <v>22</v>
      </c>
      <c r="C7" s="7">
        <v>1931</v>
      </c>
      <c r="D7" s="8" t="s">
        <v>15</v>
      </c>
      <c r="E7" s="7" t="s">
        <v>8</v>
      </c>
      <c r="F7" s="44" t="s">
        <v>23</v>
      </c>
      <c r="G7" s="7">
        <v>156917</v>
      </c>
      <c r="H7" s="45" t="s">
        <v>24</v>
      </c>
      <c r="I7" s="7" t="s">
        <v>4</v>
      </c>
      <c r="J7" s="45" t="s">
        <v>18</v>
      </c>
      <c r="K7" s="114" t="s">
        <v>25</v>
      </c>
      <c r="L7" s="46">
        <v>52</v>
      </c>
      <c r="M7" s="46">
        <v>46.5</v>
      </c>
      <c r="N7" s="46">
        <v>12</v>
      </c>
      <c r="O7" s="46">
        <v>6.5</v>
      </c>
      <c r="P7" s="46">
        <v>4.75</v>
      </c>
      <c r="Q7" s="47">
        <v>72</v>
      </c>
      <c r="R7" s="48" t="s">
        <v>26</v>
      </c>
      <c r="S7" s="49" t="s">
        <v>27</v>
      </c>
    </row>
    <row r="8" spans="1:19" x14ac:dyDescent="0.3">
      <c r="A8" s="43"/>
      <c r="B8" s="19"/>
      <c r="C8" s="7">
        <v>1931</v>
      </c>
      <c r="D8" s="8" t="s">
        <v>15</v>
      </c>
      <c r="E8" s="7" t="s">
        <v>8</v>
      </c>
      <c r="F8" s="50" t="s">
        <v>28</v>
      </c>
      <c r="G8" s="7">
        <v>156915</v>
      </c>
      <c r="H8" s="45" t="s">
        <v>24</v>
      </c>
      <c r="I8" s="7" t="s">
        <v>4</v>
      </c>
      <c r="J8" s="45" t="s">
        <v>18</v>
      </c>
      <c r="K8" s="114" t="s">
        <v>25</v>
      </c>
      <c r="L8" s="46">
        <v>52</v>
      </c>
      <c r="M8" s="46">
        <v>46.5</v>
      </c>
      <c r="N8" s="46">
        <v>12</v>
      </c>
      <c r="O8" s="46">
        <v>6.5</v>
      </c>
      <c r="P8" s="46">
        <v>4.75</v>
      </c>
      <c r="Q8" s="47">
        <v>72</v>
      </c>
      <c r="R8" s="48" t="s">
        <v>29</v>
      </c>
      <c r="S8" s="12" t="s">
        <v>30</v>
      </c>
    </row>
    <row r="9" spans="1:19" x14ac:dyDescent="0.3">
      <c r="A9" s="43"/>
      <c r="B9" s="19"/>
      <c r="C9" s="7">
        <v>1931</v>
      </c>
      <c r="D9" s="8" t="s">
        <v>15</v>
      </c>
      <c r="E9" s="7" t="s">
        <v>8</v>
      </c>
      <c r="F9" s="50" t="s">
        <v>31</v>
      </c>
      <c r="G9" s="7">
        <v>156916</v>
      </c>
      <c r="H9" s="45" t="s">
        <v>24</v>
      </c>
      <c r="I9" s="7" t="s">
        <v>4</v>
      </c>
      <c r="J9" s="45" t="s">
        <v>18</v>
      </c>
      <c r="K9" s="114" t="s">
        <v>25</v>
      </c>
      <c r="L9" s="46">
        <v>52</v>
      </c>
      <c r="M9" s="46">
        <v>46.5</v>
      </c>
      <c r="N9" s="46">
        <v>12</v>
      </c>
      <c r="O9" s="46">
        <v>6.5</v>
      </c>
      <c r="P9" s="46">
        <v>4.75</v>
      </c>
      <c r="Q9" s="47">
        <v>72</v>
      </c>
      <c r="R9" s="48" t="s">
        <v>32</v>
      </c>
      <c r="S9" s="12"/>
    </row>
    <row r="10" spans="1:19" x14ac:dyDescent="0.3">
      <c r="A10" s="43"/>
      <c r="B10" s="19"/>
      <c r="C10" s="7">
        <v>1931</v>
      </c>
      <c r="D10" s="8" t="s">
        <v>15</v>
      </c>
      <c r="E10" s="7" t="s">
        <v>8</v>
      </c>
      <c r="F10" s="50" t="s">
        <v>33</v>
      </c>
      <c r="G10" s="7">
        <v>156914</v>
      </c>
      <c r="H10" s="45" t="s">
        <v>24</v>
      </c>
      <c r="I10" s="7" t="s">
        <v>4</v>
      </c>
      <c r="J10" s="45" t="s">
        <v>18</v>
      </c>
      <c r="K10" s="114" t="s">
        <v>25</v>
      </c>
      <c r="L10" s="46">
        <v>52</v>
      </c>
      <c r="M10" s="46">
        <v>46.5</v>
      </c>
      <c r="N10" s="46">
        <v>12</v>
      </c>
      <c r="O10" s="46">
        <v>6.5</v>
      </c>
      <c r="P10" s="46">
        <v>4.75</v>
      </c>
      <c r="Q10" s="47">
        <v>72</v>
      </c>
      <c r="R10" s="48"/>
      <c r="S10" s="12"/>
    </row>
    <row r="11" spans="1:19" x14ac:dyDescent="0.3">
      <c r="A11" s="92" t="s">
        <v>34</v>
      </c>
      <c r="B11" s="1">
        <v>1930</v>
      </c>
      <c r="C11" s="1">
        <v>1930</v>
      </c>
      <c r="D11" s="2" t="s">
        <v>15</v>
      </c>
      <c r="E11" s="1" t="s">
        <v>35</v>
      </c>
      <c r="F11" s="3" t="s">
        <v>36</v>
      </c>
      <c r="G11" s="1">
        <v>156883</v>
      </c>
      <c r="H11" s="4" t="s">
        <v>37</v>
      </c>
      <c r="I11" s="1" t="s">
        <v>38</v>
      </c>
      <c r="J11" s="4" t="s">
        <v>39</v>
      </c>
      <c r="K11" s="4" t="s">
        <v>40</v>
      </c>
      <c r="L11" s="5">
        <v>36</v>
      </c>
      <c r="M11" s="5">
        <v>32.1</v>
      </c>
      <c r="N11" s="5">
        <v>10</v>
      </c>
      <c r="O11" s="5">
        <v>5.0999999999999996</v>
      </c>
      <c r="P11" s="1"/>
      <c r="Q11" s="1">
        <v>45</v>
      </c>
      <c r="R11" s="2" t="s">
        <v>41</v>
      </c>
      <c r="S11" s="6"/>
    </row>
    <row r="12" spans="1:19" x14ac:dyDescent="0.3">
      <c r="A12" s="133" t="s">
        <v>42</v>
      </c>
      <c r="B12" s="7">
        <v>1931</v>
      </c>
      <c r="C12" s="7">
        <v>1931</v>
      </c>
      <c r="D12" s="8" t="s">
        <v>15</v>
      </c>
      <c r="E12" s="1" t="s">
        <v>35</v>
      </c>
      <c r="F12" s="9" t="s">
        <v>43</v>
      </c>
      <c r="G12" s="7">
        <v>157217</v>
      </c>
      <c r="H12" s="10" t="s">
        <v>37</v>
      </c>
      <c r="I12" s="7" t="s">
        <v>38</v>
      </c>
      <c r="J12" s="10" t="s">
        <v>39</v>
      </c>
      <c r="K12" s="10" t="s">
        <v>40</v>
      </c>
      <c r="L12" s="11">
        <v>42.5</v>
      </c>
      <c r="M12" s="11">
        <v>38</v>
      </c>
      <c r="N12" s="11">
        <v>11</v>
      </c>
      <c r="O12" s="11">
        <v>5.7</v>
      </c>
      <c r="P12" s="7"/>
      <c r="Q12" s="7">
        <v>45</v>
      </c>
      <c r="R12" s="8" t="s">
        <v>44</v>
      </c>
      <c r="S12" s="12" t="s">
        <v>45</v>
      </c>
    </row>
    <row r="13" spans="1:19" x14ac:dyDescent="0.3">
      <c r="A13" s="92" t="s">
        <v>34</v>
      </c>
      <c r="B13" s="2"/>
      <c r="C13" s="1" t="s">
        <v>46</v>
      </c>
      <c r="D13" s="2" t="s">
        <v>15</v>
      </c>
      <c r="E13" s="1" t="s">
        <v>35</v>
      </c>
      <c r="F13" s="3" t="s">
        <v>47</v>
      </c>
      <c r="G13" s="1">
        <v>157108</v>
      </c>
      <c r="H13" s="4" t="s">
        <v>15</v>
      </c>
      <c r="I13" s="1" t="s">
        <v>38</v>
      </c>
      <c r="J13" s="4" t="s">
        <v>39</v>
      </c>
      <c r="K13" s="4" t="s">
        <v>48</v>
      </c>
      <c r="L13" s="5">
        <v>32</v>
      </c>
      <c r="M13" s="5">
        <v>28.25</v>
      </c>
      <c r="N13" s="5">
        <v>9</v>
      </c>
      <c r="O13" s="5"/>
      <c r="P13" s="1">
        <v>3.25</v>
      </c>
      <c r="Q13" s="1">
        <v>15</v>
      </c>
      <c r="R13" s="2" t="s">
        <v>49</v>
      </c>
      <c r="S13" s="6" t="s">
        <v>50</v>
      </c>
    </row>
    <row r="14" spans="1:19" x14ac:dyDescent="0.3">
      <c r="A14" s="92"/>
      <c r="B14" s="2"/>
      <c r="C14" s="1" t="s">
        <v>198</v>
      </c>
      <c r="D14" s="2"/>
      <c r="E14" s="1" t="s">
        <v>35</v>
      </c>
      <c r="F14" s="52" t="s">
        <v>51</v>
      </c>
      <c r="G14" s="1">
        <v>156634</v>
      </c>
      <c r="H14" s="4" t="s">
        <v>52</v>
      </c>
      <c r="I14" s="1" t="s">
        <v>38</v>
      </c>
      <c r="J14" s="4" t="s">
        <v>53</v>
      </c>
      <c r="K14" s="4" t="s">
        <v>54</v>
      </c>
      <c r="L14" s="1">
        <v>52</v>
      </c>
      <c r="M14" s="1"/>
      <c r="N14" s="1">
        <v>12</v>
      </c>
      <c r="O14" s="1"/>
      <c r="P14" s="1"/>
      <c r="Q14" s="1">
        <v>105</v>
      </c>
      <c r="R14" s="2" t="s">
        <v>55</v>
      </c>
      <c r="S14" s="6" t="s">
        <v>56</v>
      </c>
    </row>
    <row r="15" spans="1:19" x14ac:dyDescent="0.3">
      <c r="A15" s="92"/>
      <c r="B15" s="2"/>
      <c r="C15" s="1" t="s">
        <v>57</v>
      </c>
      <c r="D15" s="2"/>
      <c r="E15" s="1" t="s">
        <v>35</v>
      </c>
      <c r="F15" s="52" t="s">
        <v>58</v>
      </c>
      <c r="G15" s="1">
        <v>156635</v>
      </c>
      <c r="H15" s="4" t="s">
        <v>52</v>
      </c>
      <c r="I15" s="1" t="s">
        <v>38</v>
      </c>
      <c r="J15" s="4" t="s">
        <v>53</v>
      </c>
      <c r="K15" s="4" t="s">
        <v>54</v>
      </c>
      <c r="L15" s="1">
        <v>52</v>
      </c>
      <c r="M15" s="1"/>
      <c r="N15" s="1">
        <v>12</v>
      </c>
      <c r="O15" s="1"/>
      <c r="P15" s="1"/>
      <c r="Q15" s="1"/>
      <c r="R15" s="2" t="s">
        <v>55</v>
      </c>
      <c r="S15" s="6" t="s">
        <v>59</v>
      </c>
    </row>
    <row r="16" spans="1:19" x14ac:dyDescent="0.3">
      <c r="A16" s="92"/>
      <c r="B16" s="2"/>
      <c r="C16" s="1">
        <v>1935</v>
      </c>
      <c r="D16" s="2"/>
      <c r="E16" s="1" t="s">
        <v>35</v>
      </c>
      <c r="F16" s="52" t="s">
        <v>60</v>
      </c>
      <c r="G16" s="1">
        <v>158571</v>
      </c>
      <c r="H16" s="4" t="s">
        <v>52</v>
      </c>
      <c r="I16" s="1" t="s">
        <v>38</v>
      </c>
      <c r="J16" s="4" t="s">
        <v>53</v>
      </c>
      <c r="K16" s="4" t="s">
        <v>54</v>
      </c>
      <c r="L16" s="1">
        <v>52</v>
      </c>
      <c r="M16" s="1">
        <v>47</v>
      </c>
      <c r="N16" s="1">
        <v>11.2</v>
      </c>
      <c r="O16" s="1"/>
      <c r="P16" s="1"/>
      <c r="Q16" s="1"/>
      <c r="R16" s="2" t="s">
        <v>61</v>
      </c>
      <c r="S16" s="6"/>
    </row>
    <row r="17" spans="1:20" ht="15.6" x14ac:dyDescent="0.3">
      <c r="A17" s="53">
        <v>12328</v>
      </c>
      <c r="B17" s="54">
        <v>1934</v>
      </c>
      <c r="C17" s="54" t="s">
        <v>62</v>
      </c>
      <c r="D17" s="10" t="s">
        <v>0</v>
      </c>
      <c r="E17" s="55" t="s">
        <v>1</v>
      </c>
      <c r="F17" s="56" t="s">
        <v>63</v>
      </c>
      <c r="G17" s="19">
        <v>158313</v>
      </c>
      <c r="H17" s="45" t="s">
        <v>64</v>
      </c>
      <c r="I17" s="7" t="s">
        <v>4</v>
      </c>
      <c r="J17" s="45" t="s">
        <v>39</v>
      </c>
      <c r="K17" s="45" t="s">
        <v>65</v>
      </c>
      <c r="L17" s="46">
        <f>67.166</f>
        <v>67.165999999999997</v>
      </c>
      <c r="M17" s="11"/>
      <c r="N17" s="46">
        <v>14.5</v>
      </c>
      <c r="O17" s="11"/>
      <c r="P17" s="46">
        <v>5.75</v>
      </c>
      <c r="Q17" s="19"/>
      <c r="R17" s="57" t="s">
        <v>66</v>
      </c>
      <c r="S17" s="58" t="s">
        <v>67</v>
      </c>
    </row>
    <row r="18" spans="1:20" ht="15.6" x14ac:dyDescent="0.3">
      <c r="A18" s="59" t="s">
        <v>68</v>
      </c>
      <c r="B18" s="30" t="s">
        <v>69</v>
      </c>
      <c r="C18" s="30"/>
      <c r="D18" s="4" t="s">
        <v>0</v>
      </c>
      <c r="E18" s="60" t="s">
        <v>1</v>
      </c>
      <c r="F18" s="61" t="s">
        <v>70</v>
      </c>
      <c r="G18" s="62"/>
      <c r="H18" s="32" t="s">
        <v>71</v>
      </c>
      <c r="I18" s="1" t="s">
        <v>4</v>
      </c>
      <c r="J18" s="119" t="s">
        <v>222</v>
      </c>
      <c r="K18" s="32" t="s">
        <v>72</v>
      </c>
      <c r="L18" s="33">
        <v>33.5</v>
      </c>
      <c r="M18" s="5"/>
      <c r="N18" s="33">
        <v>7.5</v>
      </c>
      <c r="O18" s="5"/>
      <c r="P18" s="33">
        <v>2.75</v>
      </c>
      <c r="Q18" s="30"/>
      <c r="R18" s="2" t="s">
        <v>73</v>
      </c>
      <c r="S18" s="64" t="s">
        <v>74</v>
      </c>
      <c r="T18" t="s">
        <v>221</v>
      </c>
    </row>
    <row r="19" spans="1:20" ht="15.6" x14ac:dyDescent="0.3">
      <c r="A19" s="65">
        <v>1938</v>
      </c>
      <c r="B19" s="30">
        <v>1939</v>
      </c>
      <c r="C19" s="1"/>
      <c r="D19" s="2" t="s">
        <v>0</v>
      </c>
      <c r="E19" s="30" t="s">
        <v>1</v>
      </c>
      <c r="F19" s="66" t="s">
        <v>76</v>
      </c>
      <c r="G19" s="67">
        <v>171815</v>
      </c>
      <c r="H19" s="32" t="s">
        <v>77</v>
      </c>
      <c r="I19" s="30" t="s">
        <v>78</v>
      </c>
      <c r="J19" s="32" t="s">
        <v>79</v>
      </c>
      <c r="K19" s="32" t="s">
        <v>80</v>
      </c>
      <c r="L19" s="33">
        <v>105</v>
      </c>
      <c r="M19" s="33">
        <v>99.3</v>
      </c>
      <c r="N19" s="33">
        <v>20.100000000000001</v>
      </c>
      <c r="O19" s="33">
        <v>11.3</v>
      </c>
      <c r="P19" s="33"/>
      <c r="Q19" s="30">
        <v>240</v>
      </c>
      <c r="R19" s="68"/>
      <c r="S19" s="64" t="s">
        <v>81</v>
      </c>
    </row>
    <row r="20" spans="1:20" ht="15.6" x14ac:dyDescent="0.3">
      <c r="A20" s="69" t="s">
        <v>82</v>
      </c>
      <c r="B20" s="19">
        <v>1940</v>
      </c>
      <c r="C20" s="7"/>
      <c r="D20" s="8" t="s">
        <v>0</v>
      </c>
      <c r="E20" s="7" t="s">
        <v>1</v>
      </c>
      <c r="F20" s="56" t="s">
        <v>83</v>
      </c>
      <c r="G20" s="19">
        <v>172312</v>
      </c>
      <c r="H20" s="45" t="s">
        <v>84</v>
      </c>
      <c r="I20" s="7" t="s">
        <v>4</v>
      </c>
      <c r="J20" s="10" t="s">
        <v>85</v>
      </c>
      <c r="K20" s="51" t="s">
        <v>86</v>
      </c>
      <c r="L20" s="46">
        <v>40.5</v>
      </c>
      <c r="M20" s="46">
        <v>40.1</v>
      </c>
      <c r="N20" s="46">
        <v>10</v>
      </c>
      <c r="O20" s="46">
        <v>5.75</v>
      </c>
      <c r="P20" s="46">
        <v>2.75</v>
      </c>
      <c r="Q20" s="7">
        <v>632</v>
      </c>
      <c r="R20" s="8"/>
      <c r="S20" s="70"/>
    </row>
    <row r="21" spans="1:20" x14ac:dyDescent="0.3">
      <c r="A21" s="92"/>
      <c r="B21" s="1">
        <v>1938</v>
      </c>
      <c r="C21" s="1"/>
      <c r="D21" s="2" t="s">
        <v>87</v>
      </c>
      <c r="E21" s="1" t="s">
        <v>35</v>
      </c>
      <c r="F21" s="31" t="s">
        <v>88</v>
      </c>
      <c r="G21" s="30">
        <v>170948</v>
      </c>
      <c r="H21" s="4" t="s">
        <v>89</v>
      </c>
      <c r="I21" s="1" t="s">
        <v>4</v>
      </c>
      <c r="J21" s="4" t="s">
        <v>90</v>
      </c>
      <c r="K21" s="4" t="s">
        <v>91</v>
      </c>
      <c r="L21" s="5">
        <v>80</v>
      </c>
      <c r="M21" s="5">
        <v>70.3</v>
      </c>
      <c r="N21" s="5">
        <v>20</v>
      </c>
      <c r="O21" s="5">
        <v>10.5</v>
      </c>
      <c r="P21" s="5"/>
      <c r="Q21" s="115">
        <v>200</v>
      </c>
      <c r="R21" s="71" t="s">
        <v>92</v>
      </c>
      <c r="S21" s="6" t="s">
        <v>93</v>
      </c>
      <c r="T21" t="s">
        <v>199</v>
      </c>
    </row>
    <row r="22" spans="1:20" x14ac:dyDescent="0.3">
      <c r="A22" s="29" t="s">
        <v>94</v>
      </c>
      <c r="B22" s="30"/>
      <c r="C22" s="30">
        <v>821</v>
      </c>
      <c r="D22" s="2" t="s">
        <v>95</v>
      </c>
      <c r="E22" s="1" t="s">
        <v>8</v>
      </c>
      <c r="F22" s="72" t="s">
        <v>96</v>
      </c>
      <c r="G22" s="73"/>
      <c r="H22" s="32" t="s">
        <v>97</v>
      </c>
      <c r="I22" s="30" t="s">
        <v>4</v>
      </c>
      <c r="J22" s="4"/>
      <c r="K22" s="4"/>
      <c r="L22" s="33">
        <v>110.83</v>
      </c>
      <c r="M22" s="33">
        <v>108.8</v>
      </c>
      <c r="N22" s="33">
        <v>18</v>
      </c>
      <c r="O22" s="33">
        <f>9+10.5/12</f>
        <v>9.875</v>
      </c>
      <c r="P22" s="33">
        <v>6.5</v>
      </c>
      <c r="Q22" s="1">
        <v>300</v>
      </c>
      <c r="R22" s="2"/>
      <c r="S22" s="6"/>
    </row>
    <row r="23" spans="1:20" x14ac:dyDescent="0.3">
      <c r="A23" s="65">
        <v>1949</v>
      </c>
      <c r="B23" s="30">
        <v>1950</v>
      </c>
      <c r="C23" s="130">
        <v>17899</v>
      </c>
      <c r="D23" s="2" t="s">
        <v>98</v>
      </c>
      <c r="E23" s="30" t="s">
        <v>1</v>
      </c>
      <c r="F23" s="74" t="s">
        <v>99</v>
      </c>
      <c r="G23" s="30">
        <v>192548</v>
      </c>
      <c r="H23" s="32" t="s">
        <v>100</v>
      </c>
      <c r="I23" s="1" t="s">
        <v>4</v>
      </c>
      <c r="J23" s="120" t="s">
        <v>101</v>
      </c>
      <c r="K23" s="116" t="s">
        <v>102</v>
      </c>
      <c r="L23" s="33">
        <f>86.833</f>
        <v>86.832999999999998</v>
      </c>
      <c r="M23" s="33">
        <v>82.5</v>
      </c>
      <c r="N23" s="33">
        <v>17</v>
      </c>
      <c r="O23" s="33">
        <f>9+8.5/12</f>
        <v>9.7083333333333339</v>
      </c>
      <c r="P23" s="33">
        <v>6.33</v>
      </c>
      <c r="Q23" s="30">
        <v>400</v>
      </c>
      <c r="R23" s="2" t="s">
        <v>103</v>
      </c>
      <c r="S23" s="6"/>
    </row>
    <row r="24" spans="1:20" x14ac:dyDescent="0.3">
      <c r="A24" s="75" t="s">
        <v>75</v>
      </c>
      <c r="B24" s="7">
        <v>1953</v>
      </c>
      <c r="C24" s="19" t="s">
        <v>208</v>
      </c>
      <c r="D24" s="8" t="s">
        <v>15</v>
      </c>
      <c r="E24" s="7" t="s">
        <v>8</v>
      </c>
      <c r="F24" s="76" t="s">
        <v>104</v>
      </c>
      <c r="G24" s="77" t="s">
        <v>105</v>
      </c>
      <c r="H24" s="45" t="s">
        <v>106</v>
      </c>
      <c r="I24" s="7" t="s">
        <v>4</v>
      </c>
      <c r="J24" s="45" t="s">
        <v>107</v>
      </c>
      <c r="K24" s="45" t="s">
        <v>108</v>
      </c>
      <c r="L24" s="11">
        <v>33.159999999999997</v>
      </c>
      <c r="M24" s="11"/>
      <c r="N24" s="11">
        <v>9.25</v>
      </c>
      <c r="O24" s="11">
        <v>4.75</v>
      </c>
      <c r="P24" s="11">
        <v>3.25</v>
      </c>
      <c r="Q24" s="7">
        <v>105</v>
      </c>
      <c r="R24" s="144" t="s">
        <v>109</v>
      </c>
      <c r="S24" s="79" t="s">
        <v>110</v>
      </c>
    </row>
    <row r="25" spans="1:20" x14ac:dyDescent="0.3">
      <c r="A25" s="80">
        <v>20000</v>
      </c>
      <c r="B25" s="7">
        <v>1954</v>
      </c>
      <c r="C25" s="19" t="s">
        <v>209</v>
      </c>
      <c r="D25" s="8"/>
      <c r="E25" s="7"/>
      <c r="F25" s="76" t="s">
        <v>111</v>
      </c>
      <c r="G25" s="77" t="s">
        <v>112</v>
      </c>
      <c r="H25" s="45" t="s">
        <v>106</v>
      </c>
      <c r="I25" s="7" t="s">
        <v>4</v>
      </c>
      <c r="J25" s="45" t="s">
        <v>113</v>
      </c>
      <c r="K25" s="45" t="s">
        <v>108</v>
      </c>
      <c r="L25" s="11">
        <v>33.159999999999997</v>
      </c>
      <c r="M25" s="11"/>
      <c r="N25" s="11">
        <v>9.25</v>
      </c>
      <c r="O25" s="11">
        <v>4.75</v>
      </c>
      <c r="P25" s="11">
        <v>3.25</v>
      </c>
      <c r="Q25" s="7">
        <v>105</v>
      </c>
      <c r="R25" s="144"/>
      <c r="S25" s="12"/>
    </row>
    <row r="26" spans="1:20" ht="15.6" x14ac:dyDescent="0.3">
      <c r="A26" s="81" t="s">
        <v>115</v>
      </c>
      <c r="B26" s="30">
        <v>1954</v>
      </c>
      <c r="C26" s="131">
        <v>19784</v>
      </c>
      <c r="D26" s="2" t="s">
        <v>114</v>
      </c>
      <c r="E26" s="30" t="s">
        <v>8</v>
      </c>
      <c r="F26" s="61" t="s">
        <v>116</v>
      </c>
      <c r="G26" s="30">
        <v>197711</v>
      </c>
      <c r="H26" s="32" t="s">
        <v>117</v>
      </c>
      <c r="I26" s="30" t="s">
        <v>4</v>
      </c>
      <c r="J26" s="32" t="s">
        <v>118</v>
      </c>
      <c r="K26" s="32" t="s">
        <v>119</v>
      </c>
      <c r="L26" s="33">
        <v>57</v>
      </c>
      <c r="M26" s="33">
        <v>53</v>
      </c>
      <c r="N26" s="33">
        <v>16</v>
      </c>
      <c r="O26" s="33">
        <v>7.25</v>
      </c>
      <c r="P26" s="33"/>
      <c r="Q26" s="1">
        <v>195</v>
      </c>
      <c r="R26" s="30" t="s">
        <v>120</v>
      </c>
      <c r="S26" s="82" t="s">
        <v>205</v>
      </c>
    </row>
    <row r="27" spans="1:20" ht="15.6" x14ac:dyDescent="0.3">
      <c r="A27" s="83" t="s">
        <v>121</v>
      </c>
      <c r="B27" s="30">
        <v>1955</v>
      </c>
      <c r="C27" s="84" t="s">
        <v>210</v>
      </c>
      <c r="D27" s="2" t="s">
        <v>15</v>
      </c>
      <c r="E27" s="30" t="s">
        <v>1</v>
      </c>
      <c r="F27" s="61" t="s">
        <v>122</v>
      </c>
      <c r="G27" s="30">
        <v>198612</v>
      </c>
      <c r="H27" s="116" t="s">
        <v>123</v>
      </c>
      <c r="I27" s="30" t="s">
        <v>4</v>
      </c>
      <c r="J27" s="116" t="s">
        <v>101</v>
      </c>
      <c r="K27" s="4" t="s">
        <v>124</v>
      </c>
      <c r="L27" s="33">
        <v>42</v>
      </c>
      <c r="M27" s="33">
        <v>40.700000000000003</v>
      </c>
      <c r="N27" s="33">
        <v>10.83</v>
      </c>
      <c r="O27" s="33">
        <v>5.5</v>
      </c>
      <c r="P27" s="33"/>
      <c r="Q27" s="1"/>
      <c r="R27" s="2"/>
      <c r="S27" s="6"/>
    </row>
    <row r="28" spans="1:20" ht="15.6" x14ac:dyDescent="0.3">
      <c r="A28" s="85">
        <v>20210</v>
      </c>
      <c r="B28" s="30">
        <v>1955</v>
      </c>
      <c r="C28" s="86" t="s">
        <v>211</v>
      </c>
      <c r="D28" s="2" t="s">
        <v>15</v>
      </c>
      <c r="E28" s="30" t="s">
        <v>125</v>
      </c>
      <c r="F28" s="87" t="s">
        <v>126</v>
      </c>
      <c r="G28" s="30">
        <v>198980</v>
      </c>
      <c r="H28" s="116" t="s">
        <v>123</v>
      </c>
      <c r="I28" s="30" t="s">
        <v>4</v>
      </c>
      <c r="J28" s="4" t="s">
        <v>101</v>
      </c>
      <c r="K28" s="4" t="s">
        <v>124</v>
      </c>
      <c r="L28" s="33">
        <f>41+11/12</f>
        <v>41.916666666666664</v>
      </c>
      <c r="M28" s="33">
        <v>40.700000000000003</v>
      </c>
      <c r="N28" s="33">
        <v>11.33</v>
      </c>
      <c r="O28" s="33">
        <v>6</v>
      </c>
      <c r="P28" s="33"/>
      <c r="Q28" s="1"/>
      <c r="R28" s="2"/>
      <c r="S28" s="6"/>
    </row>
    <row r="29" spans="1:20" ht="15.6" x14ac:dyDescent="0.3">
      <c r="A29" s="88">
        <v>20367</v>
      </c>
      <c r="B29" s="2">
        <v>1955</v>
      </c>
      <c r="C29" s="89" t="s">
        <v>212</v>
      </c>
      <c r="D29" s="2" t="s">
        <v>114</v>
      </c>
      <c r="E29" s="1" t="s">
        <v>1</v>
      </c>
      <c r="F29" s="90" t="s">
        <v>127</v>
      </c>
      <c r="G29" s="91">
        <v>189231</v>
      </c>
      <c r="H29" s="117" t="s">
        <v>128</v>
      </c>
      <c r="I29" s="1" t="s">
        <v>4</v>
      </c>
      <c r="J29" s="117" t="s">
        <v>101</v>
      </c>
      <c r="K29" s="116" t="s">
        <v>129</v>
      </c>
      <c r="L29" s="33">
        <f>66+5/12</f>
        <v>66.416666666666671</v>
      </c>
      <c r="M29" s="33"/>
      <c r="N29" s="33">
        <v>16</v>
      </c>
      <c r="O29" s="33">
        <v>9</v>
      </c>
      <c r="P29" s="33"/>
      <c r="Q29" s="30"/>
      <c r="R29" s="2" t="s">
        <v>130</v>
      </c>
      <c r="S29" s="6" t="s">
        <v>131</v>
      </c>
      <c r="T29" t="s">
        <v>200</v>
      </c>
    </row>
    <row r="30" spans="1:20" ht="15.6" x14ac:dyDescent="0.3">
      <c r="A30" s="92"/>
      <c r="B30" s="2"/>
      <c r="C30" s="93" t="s">
        <v>132</v>
      </c>
      <c r="D30" s="2" t="s">
        <v>0</v>
      </c>
      <c r="E30" s="1" t="s">
        <v>1</v>
      </c>
      <c r="F30" s="61" t="s">
        <v>133</v>
      </c>
      <c r="G30" s="94">
        <v>189986</v>
      </c>
      <c r="H30" s="117" t="s">
        <v>134</v>
      </c>
      <c r="I30" s="1" t="s">
        <v>4</v>
      </c>
      <c r="J30" s="121" t="s">
        <v>135</v>
      </c>
      <c r="K30" s="4" t="s">
        <v>136</v>
      </c>
      <c r="L30" s="33">
        <v>36</v>
      </c>
      <c r="M30" s="33">
        <v>33.9</v>
      </c>
      <c r="N30" s="33">
        <v>10.83</v>
      </c>
      <c r="O30" s="33">
        <f>3+10.5/12</f>
        <v>3.875</v>
      </c>
      <c r="P30" s="33"/>
      <c r="Q30" s="30"/>
      <c r="R30" s="95" t="s">
        <v>137</v>
      </c>
      <c r="S30" s="6" t="s">
        <v>138</v>
      </c>
    </row>
    <row r="31" spans="1:20" x14ac:dyDescent="0.3">
      <c r="A31" s="96">
        <v>20456</v>
      </c>
      <c r="B31" s="19">
        <v>1956</v>
      </c>
      <c r="C31" s="97" t="s">
        <v>213</v>
      </c>
      <c r="D31" s="8" t="s">
        <v>114</v>
      </c>
      <c r="E31" s="19" t="s">
        <v>1</v>
      </c>
      <c r="F31" s="44" t="s">
        <v>170</v>
      </c>
      <c r="G31" s="98">
        <v>198078</v>
      </c>
      <c r="H31" s="45" t="s">
        <v>171</v>
      </c>
      <c r="I31" s="7" t="s">
        <v>4</v>
      </c>
      <c r="J31" s="51" t="s">
        <v>159</v>
      </c>
      <c r="K31" s="51" t="s">
        <v>129</v>
      </c>
      <c r="L31" s="46">
        <v>46.25</v>
      </c>
      <c r="M31" s="46"/>
      <c r="N31" s="46">
        <v>13</v>
      </c>
      <c r="O31" s="46"/>
      <c r="P31" s="46">
        <v>5</v>
      </c>
      <c r="Q31" s="19"/>
      <c r="R31" s="19" t="s">
        <v>201</v>
      </c>
      <c r="S31" s="79"/>
    </row>
    <row r="32" spans="1:20" x14ac:dyDescent="0.3">
      <c r="A32" s="85">
        <v>20675</v>
      </c>
      <c r="B32" s="1"/>
      <c r="C32" s="99" t="s">
        <v>214</v>
      </c>
      <c r="D32" s="2" t="s">
        <v>15</v>
      </c>
      <c r="E32" s="30" t="s">
        <v>8</v>
      </c>
      <c r="F32" s="31" t="s">
        <v>139</v>
      </c>
      <c r="G32" s="1">
        <v>189973</v>
      </c>
      <c r="H32" s="118" t="s">
        <v>140</v>
      </c>
      <c r="I32" s="1" t="s">
        <v>4</v>
      </c>
      <c r="J32" s="118" t="s">
        <v>141</v>
      </c>
      <c r="K32" s="118" t="s">
        <v>124</v>
      </c>
      <c r="L32" s="33">
        <f>42+1/12</f>
        <v>42.083333333333336</v>
      </c>
      <c r="M32" s="33">
        <f>39+11/12</f>
        <v>39.916666666666664</v>
      </c>
      <c r="N32" s="33">
        <v>11</v>
      </c>
      <c r="O32" s="33">
        <v>5.66</v>
      </c>
      <c r="P32" s="33"/>
      <c r="Q32" s="30"/>
      <c r="R32" s="63" t="s">
        <v>142</v>
      </c>
      <c r="S32" s="6"/>
    </row>
    <row r="33" spans="1:19" x14ac:dyDescent="0.3">
      <c r="A33" s="100" t="s">
        <v>143</v>
      </c>
      <c r="B33" s="7"/>
      <c r="C33" s="101" t="s">
        <v>215</v>
      </c>
      <c r="D33" s="8" t="s">
        <v>15</v>
      </c>
      <c r="E33" s="19" t="s">
        <v>1</v>
      </c>
      <c r="F33" s="44" t="s">
        <v>144</v>
      </c>
      <c r="G33" s="7">
        <v>189990</v>
      </c>
      <c r="H33" s="39" t="s">
        <v>145</v>
      </c>
      <c r="I33" s="7" t="s">
        <v>4</v>
      </c>
      <c r="J33" s="10" t="s">
        <v>101</v>
      </c>
      <c r="K33" s="39" t="s">
        <v>124</v>
      </c>
      <c r="L33" s="46">
        <v>45</v>
      </c>
      <c r="M33" s="46">
        <v>43</v>
      </c>
      <c r="N33" s="46">
        <v>12.25</v>
      </c>
      <c r="O33" s="46">
        <v>6</v>
      </c>
      <c r="P33" s="46"/>
      <c r="Q33" s="19"/>
      <c r="R33" s="8" t="s">
        <v>202</v>
      </c>
      <c r="S33" s="12"/>
    </row>
    <row r="34" spans="1:19" x14ac:dyDescent="0.3">
      <c r="A34" s="43"/>
      <c r="B34" s="35">
        <v>1957</v>
      </c>
      <c r="C34" s="127" t="s">
        <v>216</v>
      </c>
      <c r="D34" s="36" t="s">
        <v>15</v>
      </c>
      <c r="E34" s="35" t="s">
        <v>8</v>
      </c>
      <c r="F34" s="37" t="s">
        <v>146</v>
      </c>
      <c r="G34" s="35">
        <v>310376</v>
      </c>
      <c r="H34" s="38" t="s">
        <v>147</v>
      </c>
      <c r="I34" s="35" t="s">
        <v>4</v>
      </c>
      <c r="J34" s="114" t="s">
        <v>148</v>
      </c>
      <c r="K34" s="114" t="s">
        <v>149</v>
      </c>
      <c r="L34" s="128">
        <v>45.667000000000002</v>
      </c>
      <c r="M34" s="40">
        <v>43.5</v>
      </c>
      <c r="N34" s="40">
        <v>12</v>
      </c>
      <c r="O34" s="40">
        <v>5.5</v>
      </c>
      <c r="P34" s="40">
        <v>4.33</v>
      </c>
      <c r="Q34" s="35">
        <v>147</v>
      </c>
      <c r="R34" s="8" t="s">
        <v>150</v>
      </c>
      <c r="S34" s="102" t="s">
        <v>151</v>
      </c>
    </row>
    <row r="35" spans="1:19" x14ac:dyDescent="0.3">
      <c r="A35" s="134"/>
      <c r="B35" s="1">
        <v>1959</v>
      </c>
      <c r="C35" s="103" t="s">
        <v>217</v>
      </c>
      <c r="D35" s="2" t="s">
        <v>15</v>
      </c>
      <c r="E35" s="104" t="s">
        <v>8</v>
      </c>
      <c r="F35" s="105" t="s">
        <v>152</v>
      </c>
      <c r="G35" s="86">
        <v>312059</v>
      </c>
      <c r="H35" s="117" t="s">
        <v>123</v>
      </c>
      <c r="I35" s="1" t="s">
        <v>4</v>
      </c>
      <c r="J35" s="117" t="s">
        <v>153</v>
      </c>
      <c r="K35" s="118" t="s">
        <v>154</v>
      </c>
      <c r="L35" s="33">
        <f>45+8/12</f>
        <v>45.666666666666664</v>
      </c>
      <c r="M35" s="33">
        <v>43.5</v>
      </c>
      <c r="N35" s="33">
        <v>12</v>
      </c>
      <c r="O35" s="30">
        <v>5.5</v>
      </c>
      <c r="P35" s="30"/>
      <c r="Q35" s="30">
        <v>147</v>
      </c>
      <c r="R35" s="2" t="s">
        <v>155</v>
      </c>
      <c r="S35" s="6" t="s">
        <v>156</v>
      </c>
    </row>
    <row r="36" spans="1:19" x14ac:dyDescent="0.3">
      <c r="A36" s="92"/>
      <c r="B36" s="1">
        <v>1959</v>
      </c>
      <c r="C36" s="1" t="s">
        <v>218</v>
      </c>
      <c r="D36" s="2" t="s">
        <v>15</v>
      </c>
      <c r="E36" s="104" t="s">
        <v>1</v>
      </c>
      <c r="F36" s="106" t="s">
        <v>157</v>
      </c>
      <c r="G36" s="107">
        <v>312075</v>
      </c>
      <c r="H36" s="117" t="s">
        <v>158</v>
      </c>
      <c r="I36" s="1" t="s">
        <v>4</v>
      </c>
      <c r="J36" s="120" t="s">
        <v>159</v>
      </c>
      <c r="K36" s="4" t="s">
        <v>160</v>
      </c>
      <c r="L36" s="33">
        <v>48</v>
      </c>
      <c r="M36" s="33">
        <v>45</v>
      </c>
      <c r="N36" s="33">
        <v>13</v>
      </c>
      <c r="O36" s="33"/>
      <c r="P36" s="30">
        <v>5.25</v>
      </c>
      <c r="Q36" s="30">
        <v>165</v>
      </c>
      <c r="R36" s="2" t="s">
        <v>161</v>
      </c>
      <c r="S36" s="6"/>
    </row>
    <row r="37" spans="1:19" x14ac:dyDescent="0.3">
      <c r="A37" s="108" t="s">
        <v>172</v>
      </c>
      <c r="B37" s="19"/>
      <c r="C37" s="109" t="s">
        <v>219</v>
      </c>
      <c r="D37" s="8" t="s">
        <v>114</v>
      </c>
      <c r="E37" s="7" t="s">
        <v>1</v>
      </c>
      <c r="F37" s="44" t="s">
        <v>173</v>
      </c>
      <c r="G37" s="110">
        <v>312802</v>
      </c>
      <c r="H37" s="45" t="s">
        <v>174</v>
      </c>
      <c r="I37" s="19" t="s">
        <v>4</v>
      </c>
      <c r="J37" s="45" t="s">
        <v>175</v>
      </c>
      <c r="K37" s="51" t="s">
        <v>129</v>
      </c>
      <c r="L37" s="46">
        <f>33.5+1.666</f>
        <v>35.165999999999997</v>
      </c>
      <c r="M37" s="46"/>
      <c r="N37" s="46">
        <v>10</v>
      </c>
      <c r="O37" s="46">
        <v>5.25</v>
      </c>
      <c r="P37" s="46">
        <v>3.1659999999999999</v>
      </c>
      <c r="Q37" s="19"/>
      <c r="R37" s="78" t="s">
        <v>176</v>
      </c>
      <c r="S37" s="111"/>
    </row>
    <row r="38" spans="1:19" ht="15.6" x14ac:dyDescent="0.3">
      <c r="A38" s="29" t="s">
        <v>162</v>
      </c>
      <c r="B38" s="30">
        <v>1960</v>
      </c>
      <c r="C38" s="89" t="s">
        <v>220</v>
      </c>
      <c r="D38" s="2" t="s">
        <v>15</v>
      </c>
      <c r="E38" s="1" t="s">
        <v>1</v>
      </c>
      <c r="F38" s="87" t="s">
        <v>163</v>
      </c>
      <c r="G38" s="91">
        <v>312865</v>
      </c>
      <c r="H38" s="32" t="s">
        <v>123</v>
      </c>
      <c r="I38" s="30" t="s">
        <v>4</v>
      </c>
      <c r="J38" s="118" t="s">
        <v>101</v>
      </c>
      <c r="K38" s="118" t="s">
        <v>124</v>
      </c>
      <c r="L38" s="33">
        <v>45.667000000000002</v>
      </c>
      <c r="M38" s="33">
        <v>43.6</v>
      </c>
      <c r="N38" s="33">
        <v>12</v>
      </c>
      <c r="O38" s="33">
        <v>6.25</v>
      </c>
      <c r="P38" s="30"/>
      <c r="Q38" s="1">
        <v>147</v>
      </c>
      <c r="R38" s="2" t="s">
        <v>164</v>
      </c>
      <c r="S38" s="6"/>
    </row>
    <row r="39" spans="1:19" ht="15" thickBot="1" x14ac:dyDescent="0.35">
      <c r="A39" s="135"/>
      <c r="B39" s="14"/>
      <c r="C39" s="124" t="s">
        <v>165</v>
      </c>
      <c r="D39" s="13" t="s">
        <v>87</v>
      </c>
      <c r="E39" s="14"/>
      <c r="F39" s="112" t="s">
        <v>166</v>
      </c>
      <c r="G39" s="113">
        <v>323832</v>
      </c>
      <c r="H39" s="15" t="s">
        <v>167</v>
      </c>
      <c r="I39" s="14" t="s">
        <v>4</v>
      </c>
      <c r="J39" s="15" t="s">
        <v>168</v>
      </c>
      <c r="K39" s="15" t="s">
        <v>169</v>
      </c>
      <c r="L39" s="16">
        <v>44</v>
      </c>
      <c r="M39" s="16"/>
      <c r="N39" s="16">
        <v>12</v>
      </c>
      <c r="O39" s="16">
        <v>6</v>
      </c>
      <c r="P39" s="16"/>
      <c r="Q39" s="14">
        <v>94</v>
      </c>
      <c r="R39" s="125" t="s">
        <v>204</v>
      </c>
      <c r="S39" s="17"/>
    </row>
    <row r="40" spans="1:19" x14ac:dyDescent="0.3">
      <c r="C40" s="18"/>
      <c r="F40" s="126" t="s">
        <v>207</v>
      </c>
      <c r="J40" s="122"/>
      <c r="Q40" s="18"/>
    </row>
    <row r="41" spans="1:19" x14ac:dyDescent="0.3">
      <c r="F41" t="s">
        <v>206</v>
      </c>
    </row>
  </sheetData>
  <mergeCells count="16">
    <mergeCell ref="F2:F3"/>
    <mergeCell ref="G2:G3"/>
    <mergeCell ref="H2:H3"/>
    <mergeCell ref="R24:R25"/>
    <mergeCell ref="A2:A3"/>
    <mergeCell ref="B2:B3"/>
    <mergeCell ref="C2:C3"/>
    <mergeCell ref="D2:D3"/>
    <mergeCell ref="E2:E3"/>
    <mergeCell ref="R2:R3"/>
    <mergeCell ref="S2:S3"/>
    <mergeCell ref="I2:I3"/>
    <mergeCell ref="J2:J3"/>
    <mergeCell ref="K2:K3"/>
    <mergeCell ref="L2:P2"/>
    <mergeCell ref="Q2:Q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G. Allan</dc:creator>
  <cp:lastModifiedBy>Rick</cp:lastModifiedBy>
  <dcterms:created xsi:type="dcterms:W3CDTF">2021-05-01T15:56:47Z</dcterms:created>
  <dcterms:modified xsi:type="dcterms:W3CDTF">2021-05-30T20:25:04Z</dcterms:modified>
</cp:coreProperties>
</file>